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_rels/sheet1.xml.rels" ContentType="application/vnd.openxmlformats-package.relationships+xml"/>
  <Override PartName="/xl/sharedStrings.xml" ContentType="application/vnd.openxmlformats-officedocument.spreadsheetml.sharedStrings+xml"/>
  <Override PartName="/xl/media/image2.jpeg" ContentType="image/jpeg"/>
  <Override PartName="/xl/drawings/drawing1.xml" ContentType="application/vnd.openxmlformats-officedocument.drawing+xml"/>
  <Override PartName="/xl/drawings/_rels/drawing1.xml.rels" ContentType="application/vnd.openxmlformats-package.relationship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Cyclone calculation tool" sheetId="1" state="visible" r:id="rId2"/>
  </sheet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<sst xmlns="http://schemas.openxmlformats.org/spreadsheetml/2006/main" count="110" uniqueCount="83">
  <si>
    <t xml:space="preserve">FOR EDUCATIONAL PURPOSE ONLY – DO NOT USE THIS METHOD FOR DETAIL DESIGN – ALWAYS CONSULT A REPUTABLE SUPPLIER FOR DETAIL DESIGN</t>
  </si>
  <si>
    <t xml:space="preserve">Cyclone design tool</t>
  </si>
  <si>
    <t xml:space="preserve">To modify</t>
  </si>
  <si>
    <t xml:space="preserve">Calculated</t>
  </si>
  <si>
    <t xml:space="preserve">Dust stream to separate</t>
  </si>
  <si>
    <t xml:space="preserve">Control panel</t>
  </si>
  <si>
    <t xml:space="preserve">Gas flowrate</t>
  </si>
  <si>
    <t xml:space="preserve">Vc</t>
  </si>
  <si>
    <t xml:space="preserve">m3/h</t>
  </si>
  <si>
    <t xml:space="preserve">Cyclone diameter Dc (m)</t>
  </si>
  <si>
    <t xml:space="preserve">Dust load</t>
  </si>
  <si>
    <t xml:space="preserve">g/m3</t>
  </si>
  <si>
    <t xml:space="preserve">m</t>
  </si>
  <si>
    <t xml:space="preserve">Gas viscosty</t>
  </si>
  <si>
    <r>
      <rPr>
        <sz val="10"/>
        <rFont val="DejaVu Sans"/>
        <family val="2"/>
        <charset val="1"/>
      </rPr>
      <t xml:space="preserve">μ</t>
    </r>
    <r>
      <rPr>
        <sz val="10"/>
        <rFont val="Arial"/>
        <family val="2"/>
        <charset val="1"/>
      </rPr>
      <t xml:space="preserve">c</t>
    </r>
  </si>
  <si>
    <t xml:space="preserve">Pa.s</t>
  </si>
  <si>
    <t xml:space="preserve">Please modify the cyclone diameter until cut off diameter reaches target and low pressure drop</t>
  </si>
  <si>
    <t xml:space="preserve">Gas density</t>
  </si>
  <si>
    <t xml:space="preserve">kg/m3</t>
  </si>
  <si>
    <t xml:space="preserve">Cut off diameter (microns)</t>
  </si>
  <si>
    <t xml:space="preserve">Solid density</t>
  </si>
  <si>
    <t xml:space="preserve">microns</t>
  </si>
  <si>
    <t xml:space="preserve">Pressure drop</t>
  </si>
  <si>
    <t xml:space="preserve">Pa</t>
  </si>
  <si>
    <t xml:space="preserve">Selection of Standard Geometry</t>
  </si>
  <si>
    <t xml:space="preserve">Please select one standard geometry and copy past the values in the «chosen geometry» table</t>
  </si>
  <si>
    <r>
      <rPr>
        <sz val="12"/>
        <rFont val="Arial"/>
        <family val="2"/>
        <charset val="1"/>
      </rPr>
      <t xml:space="preserve">Standard Geometries for cyclones with </t>
    </r>
    <r>
      <rPr>
        <b val="true"/>
        <sz val="12"/>
        <color rgb="FFCE181E"/>
        <rFont val="Arial"/>
        <family val="2"/>
        <charset val="1"/>
      </rPr>
      <t xml:space="preserve">tangential inlet</t>
    </r>
  </si>
  <si>
    <t xml:space="preserve">Standard</t>
  </si>
  <si>
    <t xml:space="preserve">High efficiency</t>
  </si>
  <si>
    <t xml:space="preserve">Dimensions</t>
  </si>
  <si>
    <t xml:space="preserve">Lapple</t>
  </si>
  <si>
    <t xml:space="preserve">Swift</t>
  </si>
  <si>
    <t xml:space="preserve">Peterson
Whitby</t>
  </si>
  <si>
    <t xml:space="preserve">Stairmand</t>
  </si>
  <si>
    <r>
      <rPr>
        <sz val="12"/>
        <rFont val="Arial"/>
        <family val="2"/>
        <charset val="1"/>
      </rPr>
      <t xml:space="preserve">H</t>
    </r>
    <r>
      <rPr>
        <vertAlign val="subscript"/>
        <sz val="12"/>
        <rFont val="Arial"/>
        <family val="2"/>
        <charset val="1"/>
      </rPr>
      <t xml:space="preserve">c</t>
    </r>
    <r>
      <rPr>
        <sz val="12"/>
        <rFont val="Arial"/>
        <family val="2"/>
        <charset val="1"/>
      </rPr>
      <t xml:space="preserve">/D</t>
    </r>
    <r>
      <rPr>
        <vertAlign val="subscript"/>
        <sz val="12"/>
        <rFont val="Arial"/>
        <family val="2"/>
        <charset val="1"/>
      </rPr>
      <t xml:space="preserve">c</t>
    </r>
    <r>
      <rPr>
        <sz val="12"/>
        <rFont val="Arial"/>
        <family val="2"/>
        <charset val="1"/>
      </rPr>
      <t xml:space="preserve"> = K</t>
    </r>
    <r>
      <rPr>
        <vertAlign val="subscript"/>
        <sz val="12"/>
        <rFont val="Arial"/>
        <family val="2"/>
        <charset val="1"/>
      </rPr>
      <t xml:space="preserve">H</t>
    </r>
  </si>
  <si>
    <r>
      <rPr>
        <sz val="12"/>
        <rFont val="Arial"/>
        <family val="2"/>
        <charset val="1"/>
      </rPr>
      <t xml:space="preserve">B</t>
    </r>
    <r>
      <rPr>
        <vertAlign val="subscript"/>
        <sz val="12"/>
        <rFont val="Arial"/>
        <family val="2"/>
        <charset val="1"/>
      </rPr>
      <t xml:space="preserve">c</t>
    </r>
    <r>
      <rPr>
        <sz val="12"/>
        <rFont val="Arial"/>
        <family val="2"/>
        <charset val="1"/>
      </rPr>
      <t xml:space="preserve">/D</t>
    </r>
    <r>
      <rPr>
        <vertAlign val="subscript"/>
        <sz val="12"/>
        <rFont val="Arial"/>
        <family val="2"/>
        <charset val="1"/>
      </rPr>
      <t xml:space="preserve">c</t>
    </r>
    <r>
      <rPr>
        <sz val="12"/>
        <rFont val="Arial"/>
        <family val="2"/>
        <charset val="1"/>
      </rPr>
      <t xml:space="preserve"> = K</t>
    </r>
    <r>
      <rPr>
        <vertAlign val="subscript"/>
        <sz val="12"/>
        <rFont val="Arial"/>
        <family val="2"/>
        <charset val="1"/>
      </rPr>
      <t xml:space="preserve">B</t>
    </r>
  </si>
  <si>
    <r>
      <rPr>
        <sz val="12"/>
        <rFont val="Arial"/>
        <family val="2"/>
        <charset val="1"/>
      </rPr>
      <t xml:space="preserve">S</t>
    </r>
    <r>
      <rPr>
        <vertAlign val="subscript"/>
        <sz val="12"/>
        <rFont val="Arial"/>
        <family val="2"/>
        <charset val="1"/>
      </rPr>
      <t xml:space="preserve">c</t>
    </r>
    <r>
      <rPr>
        <sz val="12"/>
        <rFont val="Arial"/>
        <family val="2"/>
        <charset val="1"/>
      </rPr>
      <t xml:space="preserve">/D</t>
    </r>
    <r>
      <rPr>
        <vertAlign val="subscript"/>
        <sz val="12"/>
        <rFont val="Arial"/>
        <family val="2"/>
        <charset val="1"/>
      </rPr>
      <t xml:space="preserve">c</t>
    </r>
    <r>
      <rPr>
        <sz val="12"/>
        <rFont val="Arial"/>
        <family val="2"/>
        <charset val="1"/>
      </rPr>
      <t xml:space="preserve"> = K</t>
    </r>
    <r>
      <rPr>
        <vertAlign val="subscript"/>
        <sz val="12"/>
        <rFont val="Arial"/>
        <family val="2"/>
        <charset val="1"/>
      </rPr>
      <t xml:space="preserve">S</t>
    </r>
  </si>
  <si>
    <r>
      <rPr>
        <sz val="12"/>
        <rFont val="Arial"/>
        <family val="2"/>
        <charset val="1"/>
      </rPr>
      <t xml:space="preserve">D</t>
    </r>
    <r>
      <rPr>
        <vertAlign val="subscript"/>
        <sz val="12"/>
        <rFont val="Arial"/>
        <family val="2"/>
        <charset val="1"/>
      </rPr>
      <t xml:space="preserve">i</t>
    </r>
    <r>
      <rPr>
        <sz val="12"/>
        <rFont val="Arial"/>
        <family val="2"/>
        <charset val="1"/>
      </rPr>
      <t xml:space="preserve">/D</t>
    </r>
    <r>
      <rPr>
        <vertAlign val="subscript"/>
        <sz val="12"/>
        <rFont val="Arial"/>
        <family val="2"/>
        <charset val="1"/>
      </rPr>
      <t xml:space="preserve">c</t>
    </r>
    <r>
      <rPr>
        <sz val="12"/>
        <rFont val="Arial"/>
        <family val="2"/>
        <charset val="1"/>
      </rPr>
      <t xml:space="preserve"> = K</t>
    </r>
    <r>
      <rPr>
        <vertAlign val="subscript"/>
        <sz val="12"/>
        <rFont val="Arial"/>
        <family val="2"/>
        <charset val="1"/>
      </rPr>
      <t xml:space="preserve">i</t>
    </r>
  </si>
  <si>
    <r>
      <rPr>
        <sz val="12"/>
        <rFont val="Arial"/>
        <family val="2"/>
        <charset val="1"/>
      </rPr>
      <t xml:space="preserve">L</t>
    </r>
    <r>
      <rPr>
        <vertAlign val="subscript"/>
        <sz val="12"/>
        <rFont val="Arial"/>
        <family val="2"/>
        <charset val="1"/>
      </rPr>
      <t xml:space="preserve">c</t>
    </r>
    <r>
      <rPr>
        <sz val="12"/>
        <rFont val="Arial"/>
        <family val="2"/>
        <charset val="1"/>
      </rPr>
      <t xml:space="preserve">/D</t>
    </r>
    <r>
      <rPr>
        <vertAlign val="subscript"/>
        <sz val="12"/>
        <rFont val="Arial"/>
        <family val="2"/>
        <charset val="1"/>
      </rPr>
      <t xml:space="preserve">c</t>
    </r>
    <r>
      <rPr>
        <sz val="12"/>
        <rFont val="Arial"/>
        <family val="2"/>
        <charset val="1"/>
      </rPr>
      <t xml:space="preserve"> = K</t>
    </r>
    <r>
      <rPr>
        <vertAlign val="subscript"/>
        <sz val="12"/>
        <rFont val="Arial"/>
        <family val="2"/>
        <charset val="1"/>
      </rPr>
      <t xml:space="preserve">L</t>
    </r>
  </si>
  <si>
    <r>
      <rPr>
        <sz val="12"/>
        <rFont val="Arial"/>
        <family val="2"/>
        <charset val="1"/>
      </rPr>
      <t xml:space="preserve">Z</t>
    </r>
    <r>
      <rPr>
        <vertAlign val="subscript"/>
        <sz val="12"/>
        <rFont val="Arial"/>
        <family val="2"/>
        <charset val="1"/>
      </rPr>
      <t xml:space="preserve">c</t>
    </r>
    <r>
      <rPr>
        <sz val="12"/>
        <rFont val="Arial"/>
        <family val="2"/>
        <charset val="1"/>
      </rPr>
      <t xml:space="preserve">/D</t>
    </r>
    <r>
      <rPr>
        <vertAlign val="subscript"/>
        <sz val="12"/>
        <rFont val="Arial"/>
        <family val="2"/>
        <charset val="1"/>
      </rPr>
      <t xml:space="preserve">c</t>
    </r>
    <r>
      <rPr>
        <sz val="12"/>
        <rFont val="Arial"/>
        <family val="2"/>
        <charset val="1"/>
      </rPr>
      <t xml:space="preserve"> = K</t>
    </r>
    <r>
      <rPr>
        <vertAlign val="subscript"/>
        <sz val="12"/>
        <rFont val="Arial"/>
        <family val="2"/>
        <charset val="1"/>
      </rPr>
      <t xml:space="preserve">Z</t>
    </r>
  </si>
  <si>
    <r>
      <rPr>
        <sz val="12"/>
        <rFont val="Arial"/>
        <family val="2"/>
        <charset val="1"/>
      </rPr>
      <t xml:space="preserve">D</t>
    </r>
    <r>
      <rPr>
        <vertAlign val="subscript"/>
        <sz val="12"/>
        <rFont val="Arial"/>
        <family val="2"/>
        <charset val="1"/>
      </rPr>
      <t xml:space="preserve">S</t>
    </r>
    <r>
      <rPr>
        <sz val="12"/>
        <rFont val="Arial"/>
        <family val="2"/>
        <charset val="1"/>
      </rPr>
      <t xml:space="preserve">/D</t>
    </r>
    <r>
      <rPr>
        <vertAlign val="subscript"/>
        <sz val="12"/>
        <rFont val="Arial"/>
        <family val="2"/>
        <charset val="1"/>
      </rPr>
      <t xml:space="preserve">c</t>
    </r>
    <r>
      <rPr>
        <sz val="12"/>
        <rFont val="Arial"/>
        <family val="2"/>
        <charset val="1"/>
      </rPr>
      <t xml:space="preserve"> = K</t>
    </r>
    <r>
      <rPr>
        <vertAlign val="subscript"/>
        <sz val="12"/>
        <rFont val="Arial"/>
        <family val="2"/>
        <charset val="1"/>
      </rPr>
      <t xml:space="preserve">D</t>
    </r>
  </si>
  <si>
    <t xml:space="preserve">Calculation of the dimensions of the cyclone</t>
  </si>
  <si>
    <t xml:space="preserve">Chosen geometry</t>
  </si>
  <si>
    <t xml:space="preserve">Copy paste the standard geometry chosen from the table above</t>
  </si>
  <si>
    <t xml:space="preserve">Estimate Dc</t>
  </si>
  <si>
    <t xml:space="preserve">Dc</t>
  </si>
  <si>
    <t xml:space="preserve">Calculation of the other dimensions</t>
  </si>
  <si>
    <t xml:space="preserve">Hc</t>
  </si>
  <si>
    <t xml:space="preserve">Bc</t>
  </si>
  <si>
    <t xml:space="preserve">Sc</t>
  </si>
  <si>
    <t xml:space="preserve">Di</t>
  </si>
  <si>
    <t xml:space="preserve">Lc</t>
  </si>
  <si>
    <t xml:space="preserve">Zc</t>
  </si>
  <si>
    <t xml:space="preserve">DS</t>
  </si>
  <si>
    <t xml:space="preserve">Geometrical ratio calculations</t>
  </si>
  <si>
    <t xml:space="preserve">Ae/Ai</t>
  </si>
  <si>
    <t xml:space="preserve">Ri/re</t>
  </si>
  <si>
    <t xml:space="preserve">Ae/Ai*Ri/re</t>
  </si>
  <si>
    <t xml:space="preserve">Af/Ai</t>
  </si>
  <si>
    <t xml:space="preserve">Inlet and outlet velocities</t>
  </si>
  <si>
    <t xml:space="preserve">Uce</t>
  </si>
  <si>
    <t xml:space="preserve">m/s</t>
  </si>
  <si>
    <t xml:space="preserve">Uci</t>
  </si>
  <si>
    <t xml:space="preserve">Striction and friction coefficient</t>
  </si>
  <si>
    <t xml:space="preserve">Ce</t>
  </si>
  <si>
    <t xml:space="preserve">Ucc/Uce</t>
  </si>
  <si>
    <t xml:space="preserve">Rec</t>
  </si>
  <si>
    <t xml:space="preserve">Cf</t>
  </si>
  <si>
    <t xml:space="preserve">Characteristic velocities</t>
  </si>
  <si>
    <t xml:space="preserve">Ucri</t>
  </si>
  <si>
    <t xml:space="preserve">Uctetai/Uci</t>
  </si>
  <si>
    <t xml:space="preserve">Uctetai</t>
  </si>
  <si>
    <t xml:space="preserve">Cut off diameter</t>
  </si>
  <si>
    <t xml:space="preserve">dc</t>
  </si>
  <si>
    <t xml:space="preserve">mm</t>
  </si>
  <si>
    <r>
      <rPr>
        <sz val="10"/>
        <rFont val="Arial"/>
        <family val="2"/>
        <charset val="1"/>
      </rPr>
      <t xml:space="preserve">Af/PiRi</t>
    </r>
    <r>
      <rPr>
        <sz val="10"/>
        <rFont val="DejaVu Sans"/>
        <family val="2"/>
        <charset val="1"/>
      </rPr>
      <t xml:space="preserve">(</t>
    </r>
    <r>
      <rPr>
        <sz val="10"/>
        <rFont val="Arial"/>
        <family val="2"/>
        <charset val="1"/>
      </rPr>
      <t xml:space="preserve">RCRi)</t>
    </r>
    <r>
      <rPr>
        <sz val="10"/>
        <rFont val="DejaVu Sans"/>
        <family val="2"/>
        <charset val="1"/>
      </rPr>
      <t xml:space="preserve">^0.5</t>
    </r>
  </si>
  <si>
    <t xml:space="preserve">Rc</t>
  </si>
  <si>
    <t xml:space="preserve">ksice</t>
  </si>
  <si>
    <t xml:space="preserve">ksici</t>
  </si>
  <si>
    <t xml:space="preserve">DPC</t>
  </si>
  <si>
    <t xml:space="preserve">If you spot a mistake or wish to suggest an improvement, please contact admin@powderprocess.net</t>
  </si>
  <si>
    <t xml:space="preserve">Copyright www.PowderProcess.net</t>
  </si>
  <si>
    <t xml:space="preserve">The content of PowderProcess.net is copyrighted but no warranty nor liability is ensured. The content of this site is to be seen as a help and important information and calculation must always be double checked by the user through the quality procedure of his organization or by checking another source. The user must always respect all applicable regulation. The use of the information is at the user and its organization own risk and own cost.</t>
  </si>
</sst>
</file>

<file path=xl/styles.xml><?xml version="1.0" encoding="utf-8"?>
<styleSheet xmlns="http://schemas.openxmlformats.org/spreadsheetml/2006/main">
  <numFmts count="4">
    <numFmt numFmtId="164" formatCode="General"/>
    <numFmt numFmtId="165" formatCode="0.00E+00"/>
    <numFmt numFmtId="166" formatCode="0.000"/>
    <numFmt numFmtId="167" formatCode="0.0000"/>
  </numFmts>
  <fonts count="18">
    <font>
      <sz val="10"/>
      <name val="Arial"/>
      <family val="2"/>
      <charset val="1"/>
    </font>
    <font>
      <sz val="10"/>
      <name val="Arial"/>
      <family val="0"/>
      <charset val="134"/>
    </font>
    <font>
      <sz val="10"/>
      <name val="Arial"/>
      <family val="0"/>
      <charset val="134"/>
    </font>
    <font>
      <sz val="10"/>
      <name val="Arial"/>
      <family val="0"/>
      <charset val="134"/>
    </font>
    <font>
      <b val="true"/>
      <sz val="10"/>
      <name val="Arial"/>
      <family val="2"/>
      <charset val="1"/>
    </font>
    <font>
      <b val="true"/>
      <sz val="11"/>
      <color rgb="FF1F497D"/>
      <name val="Calibri"/>
      <family val="2"/>
      <charset val="1"/>
    </font>
    <font>
      <b val="true"/>
      <sz val="11"/>
      <color rgb="FFFF0000"/>
      <name val="Calibri"/>
      <family val="2"/>
      <charset val="1"/>
    </font>
    <font>
      <b val="true"/>
      <sz val="10"/>
      <color rgb="FF21409A"/>
      <name val="Arial"/>
      <family val="2"/>
      <charset val="1"/>
    </font>
    <font>
      <sz val="10"/>
      <name val="DejaVu Sans"/>
      <family val="2"/>
      <charset val="1"/>
    </font>
    <font>
      <sz val="10"/>
      <color rgb="FFED1C24"/>
      <name val="Arial"/>
      <family val="2"/>
      <charset val="1"/>
    </font>
    <font>
      <b val="true"/>
      <sz val="10"/>
      <color rgb="FFED1C24"/>
      <name val="Arial"/>
      <family val="2"/>
      <charset val="1"/>
    </font>
    <font>
      <sz val="12"/>
      <name val="Arial"/>
      <family val="2"/>
      <charset val="1"/>
    </font>
    <font>
      <b val="true"/>
      <sz val="12"/>
      <color rgb="FFCE181E"/>
      <name val="Arial"/>
      <family val="2"/>
      <charset val="1"/>
    </font>
    <font>
      <vertAlign val="subscript"/>
      <sz val="12"/>
      <name val="Arial"/>
      <family val="2"/>
      <charset val="1"/>
    </font>
    <font>
      <b val="true"/>
      <sz val="12"/>
      <name val="Arial"/>
      <family val="2"/>
      <charset val="1"/>
    </font>
    <font>
      <sz val="10"/>
      <color rgb="FF0000FF"/>
      <name val="Arial"/>
      <family val="2"/>
      <charset val="1"/>
    </font>
    <font>
      <sz val="10"/>
      <name val="Times New Roman"/>
      <family val="1"/>
      <charset val="1"/>
    </font>
    <font>
      <i val="true"/>
      <sz val="7"/>
      <name val="Times New Roman"/>
      <family val="1"/>
      <charset val="1"/>
    </font>
  </fonts>
  <fills count="10">
    <fill>
      <patternFill patternType="none"/>
    </fill>
    <fill>
      <patternFill patternType="gray125"/>
    </fill>
    <fill>
      <patternFill patternType="solid">
        <fgColor rgb="FFF10D0C"/>
        <bgColor rgb="FFFF0000"/>
      </patternFill>
    </fill>
    <fill>
      <patternFill patternType="solid">
        <fgColor rgb="FFEBF1DE"/>
        <bgColor rgb="FFE0EFD4"/>
      </patternFill>
    </fill>
    <fill>
      <patternFill patternType="solid">
        <fgColor rgb="FFFCD5B5"/>
        <bgColor rgb="FFFFE5CA"/>
      </patternFill>
    </fill>
    <fill>
      <patternFill patternType="solid">
        <fgColor rgb="FFFFF9AE"/>
        <bgColor rgb="FFFFFBCC"/>
      </patternFill>
    </fill>
    <fill>
      <patternFill patternType="solid">
        <fgColor rgb="FFE0EFD4"/>
        <bgColor rgb="FFEBF1DE"/>
      </patternFill>
    </fill>
    <fill>
      <patternFill patternType="solid">
        <fgColor rgb="FFFFE5CA"/>
        <bgColor rgb="FFFCD5B5"/>
      </patternFill>
    </fill>
    <fill>
      <patternFill patternType="solid">
        <fgColor rgb="FFCCCCCC"/>
        <bgColor rgb="FFFCD5B5"/>
      </patternFill>
    </fill>
    <fill>
      <patternFill patternType="solid">
        <fgColor rgb="FFFFFBCC"/>
        <bgColor rgb="FFFFF9AE"/>
      </patternFill>
    </fill>
  </fills>
  <borders count="2">
    <border diagonalUp="false" diagonalDown="false">
      <left/>
      <right/>
      <top/>
      <bottom/>
      <diagonal/>
    </border>
    <border diagonalUp="false" diagonalDown="false">
      <left style="hair"/>
      <right style="hair"/>
      <top style="hair"/>
      <bottom style="hair"/>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31">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2" borderId="0" xfId="0" applyFont="true" applyBorder="false" applyAlignment="false" applyProtection="false">
      <alignment horizontal="general" vertical="bottom" textRotation="0" wrapText="false" indent="0" shrinkToFit="false"/>
      <protection locked="true" hidden="false"/>
    </xf>
    <xf numFmtId="164" fontId="0" fillId="2"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5" fillId="3" borderId="0" xfId="0" applyFont="true" applyBorder="false" applyAlignment="false" applyProtection="false">
      <alignment horizontal="general" vertical="bottom" textRotation="0" wrapText="false" indent="0" shrinkToFit="false"/>
      <protection locked="true" hidden="false"/>
    </xf>
    <xf numFmtId="164" fontId="6" fillId="4" borderId="0" xfId="0" applyFont="true" applyBorder="false" applyAlignment="false" applyProtection="false">
      <alignment horizontal="general" vertical="bottom" textRotation="0" wrapText="false" indent="0" shrinkToFit="false"/>
      <protection locked="true" hidden="false"/>
    </xf>
    <xf numFmtId="164" fontId="4" fillId="5" borderId="1" xfId="0" applyFont="true" applyBorder="true" applyAlignment="true" applyProtection="false">
      <alignment horizontal="center" vertical="center" textRotation="0" wrapText="false" indent="0" shrinkToFit="false"/>
      <protection locked="true" hidden="false"/>
    </xf>
    <xf numFmtId="164" fontId="0" fillId="0" borderId="1" xfId="0" applyFont="true" applyBorder="true" applyAlignment="false" applyProtection="false">
      <alignment horizontal="general" vertical="bottom" textRotation="0" wrapText="false" indent="0" shrinkToFit="false"/>
      <protection locked="true" hidden="false"/>
    </xf>
    <xf numFmtId="164" fontId="0" fillId="0" borderId="1" xfId="0" applyFont="true" applyBorder="true" applyAlignment="true" applyProtection="false">
      <alignment horizontal="center" vertical="bottom" textRotation="0" wrapText="false" indent="0" shrinkToFit="false"/>
      <protection locked="true" hidden="false"/>
    </xf>
    <xf numFmtId="164" fontId="7" fillId="6" borderId="1" xfId="0" applyFont="true" applyBorder="true" applyAlignment="true" applyProtection="true">
      <alignment horizontal="center" vertical="bottom" textRotation="0" wrapText="false" indent="0" shrinkToFit="false"/>
      <protection locked="false" hidden="false"/>
    </xf>
    <xf numFmtId="164" fontId="0" fillId="0" borderId="1" xfId="0" applyFont="true" applyBorder="true" applyAlignment="true" applyProtection="false">
      <alignment horizontal="center" vertical="center" textRotation="0" wrapText="false" indent="0" shrinkToFit="false"/>
      <protection locked="true" hidden="false"/>
    </xf>
    <xf numFmtId="164" fontId="7" fillId="6" borderId="1" xfId="0" applyFont="true" applyBorder="true" applyAlignment="false" applyProtection="true">
      <alignment horizontal="general" vertical="bottom" textRotation="0" wrapText="false" indent="0" shrinkToFit="false"/>
      <protection locked="false" hidden="false"/>
    </xf>
    <xf numFmtId="164" fontId="8" fillId="0" borderId="1" xfId="0" applyFont="true" applyBorder="true" applyAlignment="true" applyProtection="false">
      <alignment horizontal="center" vertical="bottom" textRotation="0" wrapText="false" indent="0" shrinkToFit="false"/>
      <protection locked="true" hidden="false"/>
    </xf>
    <xf numFmtId="165" fontId="7" fillId="6" borderId="1" xfId="0" applyFont="true" applyBorder="true" applyAlignment="true" applyProtection="true">
      <alignment horizontal="center" vertical="bottom" textRotation="0" wrapText="false" indent="0" shrinkToFit="false"/>
      <protection locked="false" hidden="false"/>
    </xf>
    <xf numFmtId="164" fontId="9" fillId="0" borderId="1" xfId="0" applyFont="true" applyBorder="true" applyAlignment="false" applyProtection="false">
      <alignment horizontal="general" vertical="bottom" textRotation="0" wrapText="false" indent="0" shrinkToFit="false"/>
      <protection locked="true" hidden="false"/>
    </xf>
    <xf numFmtId="166" fontId="10" fillId="7" borderId="1" xfId="0" applyFont="true" applyBorder="true" applyAlignment="false" applyProtection="false">
      <alignment horizontal="general" vertical="bottom" textRotation="0" wrapText="false" indent="0" shrinkToFit="false"/>
      <protection locked="true" hidden="false"/>
    </xf>
    <xf numFmtId="164" fontId="0" fillId="0" borderId="1" xfId="0" applyFont="false" applyBorder="true" applyAlignment="true" applyProtection="false">
      <alignment horizontal="center" vertical="center" textRotation="0" wrapText="false" indent="0" shrinkToFit="false"/>
      <protection locked="true" hidden="false"/>
    </xf>
    <xf numFmtId="164" fontId="9" fillId="0" borderId="0" xfId="0" applyFont="true" applyBorder="false" applyAlignment="false" applyProtection="false">
      <alignment horizontal="general" vertical="bottom" textRotation="0" wrapText="false" indent="0" shrinkToFit="false"/>
      <protection locked="true" hidden="false"/>
    </xf>
    <xf numFmtId="164" fontId="11" fillId="0" borderId="0" xfId="0" applyFont="true" applyBorder="false" applyAlignment="false" applyProtection="false">
      <alignment horizontal="general" vertical="bottom" textRotation="0" wrapText="false" indent="0" shrinkToFit="false"/>
      <protection locked="true" hidden="false"/>
    </xf>
    <xf numFmtId="164" fontId="11" fillId="0" borderId="1" xfId="0" applyFont="true" applyBorder="true" applyAlignment="true" applyProtection="false">
      <alignment horizontal="center" vertical="center" textRotation="0" wrapText="false" indent="0" shrinkToFit="false"/>
      <protection locked="true" hidden="false"/>
    </xf>
    <xf numFmtId="164" fontId="11" fillId="0" borderId="1" xfId="0" applyFont="true" applyBorder="true" applyAlignment="false" applyProtection="false">
      <alignment horizontal="general" vertical="bottom" textRotation="0" wrapText="false" indent="0" shrinkToFit="false"/>
      <protection locked="true" hidden="false"/>
    </xf>
    <xf numFmtId="164" fontId="11" fillId="0" borderId="1" xfId="0" applyFont="true" applyBorder="true" applyAlignment="true" applyProtection="false">
      <alignment horizontal="center" vertical="bottom" textRotation="0" wrapText="false" indent="0" shrinkToFit="false"/>
      <protection locked="true" hidden="false"/>
    </xf>
    <xf numFmtId="164" fontId="11" fillId="0" borderId="1" xfId="0" applyFont="true" applyBorder="true" applyAlignment="true" applyProtection="false">
      <alignment horizontal="center" vertical="bottom" textRotation="0" wrapText="true" indent="0" shrinkToFit="false"/>
      <protection locked="true" hidden="false"/>
    </xf>
    <xf numFmtId="164" fontId="14" fillId="8" borderId="1" xfId="0" applyFont="true" applyBorder="true" applyAlignment="true" applyProtection="false">
      <alignment horizontal="center" vertical="bottom" textRotation="0" wrapText="false" indent="0" shrinkToFit="false"/>
      <protection locked="true" hidden="false"/>
    </xf>
    <xf numFmtId="164" fontId="14" fillId="8" borderId="1" xfId="0" applyFont="true" applyBorder="true" applyAlignment="true" applyProtection="true">
      <alignment horizontal="center" vertical="bottom" textRotation="0" wrapText="false" indent="0" shrinkToFit="false"/>
      <protection locked="false" hidden="false"/>
    </xf>
    <xf numFmtId="164" fontId="4" fillId="5" borderId="0" xfId="0" applyFont="true" applyBorder="true" applyAlignment="true" applyProtection="false">
      <alignment horizontal="center" vertical="center" textRotation="0" wrapText="false" indent="0" shrinkToFit="false"/>
      <protection locked="true" hidden="false"/>
    </xf>
    <xf numFmtId="167" fontId="10" fillId="7" borderId="1" xfId="0" applyFont="true" applyBorder="true" applyAlignment="false" applyProtection="false">
      <alignment horizontal="general" vertical="bottom" textRotation="0" wrapText="false" indent="0" shrinkToFit="false"/>
      <protection locked="true" hidden="false"/>
    </xf>
    <xf numFmtId="164" fontId="4" fillId="9" borderId="0" xfId="0" applyFont="true" applyBorder="true" applyAlignment="true" applyProtection="false">
      <alignment horizontal="center" vertical="center" textRotation="0" wrapText="false" indent="0" shrinkToFit="false"/>
      <protection locked="true" hidden="false"/>
    </xf>
    <xf numFmtId="164" fontId="15" fillId="0" borderId="0" xfId="0" applyFont="true" applyBorder="false" applyAlignment="false" applyProtection="false">
      <alignment horizontal="general" vertical="bottom" textRotation="0" wrapText="false" indent="0" shrinkToFit="false"/>
      <protection locked="true" hidden="false"/>
    </xf>
    <xf numFmtId="164" fontId="16" fillId="0" borderId="0" xfId="0" applyFont="true" applyBorder="false" applyAlignment="true" applyProtection="false">
      <alignment horizontal="general" vertical="bottom" textRotation="0" wrapText="false" indent="0" shrinkToFit="false"/>
      <protection locked="true" hidden="false"/>
    </xf>
    <xf numFmtId="164" fontId="17" fillId="0" borderId="0" xfId="0" applyFont="true" applyBorder="true" applyAlignment="true" applyProtection="false">
      <alignment horizontal="center" vertical="center" textRotation="0" wrapText="tru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EBF1DE"/>
      <rgbColor rgb="FFFF0000"/>
      <rgbColor rgb="FF00FF00"/>
      <rgbColor rgb="FF0000FF"/>
      <rgbColor rgb="FFFFFF00"/>
      <rgbColor rgb="FFFF00FF"/>
      <rgbColor rgb="FF00FFFF"/>
      <rgbColor rgb="FFF10D0C"/>
      <rgbColor rgb="FF008000"/>
      <rgbColor rgb="FF000080"/>
      <rgbColor rgb="FF808000"/>
      <rgbColor rgb="FF800080"/>
      <rgbColor rgb="FF008080"/>
      <rgbColor rgb="FFCCCCCC"/>
      <rgbColor rgb="FF808080"/>
      <rgbColor rgb="FF9999FF"/>
      <rgbColor rgb="FFED1C24"/>
      <rgbColor rgb="FFFFFBCC"/>
      <rgbColor rgb="FFCCFFFF"/>
      <rgbColor rgb="FF660066"/>
      <rgbColor rgb="FFFF8080"/>
      <rgbColor rgb="FF0066CC"/>
      <rgbColor rgb="FFFFE5CA"/>
      <rgbColor rgb="FF000080"/>
      <rgbColor rgb="FFFF00FF"/>
      <rgbColor rgb="FFFFFF00"/>
      <rgbColor rgb="FF00FFFF"/>
      <rgbColor rgb="FF800080"/>
      <rgbColor rgb="FF800000"/>
      <rgbColor rgb="FF008080"/>
      <rgbColor rgb="FF0000FF"/>
      <rgbColor rgb="FF00CCFF"/>
      <rgbColor rgb="FFCCFFFF"/>
      <rgbColor rgb="FFE0EFD4"/>
      <rgbColor rgb="FFFFF9AE"/>
      <rgbColor rgb="FF99CCFF"/>
      <rgbColor rgb="FFFF99CC"/>
      <rgbColor rgb="FFCC99FF"/>
      <rgbColor rgb="FFFCD5B5"/>
      <rgbColor rgb="FF3366FF"/>
      <rgbColor rgb="FF33CCCC"/>
      <rgbColor rgb="FF99CC00"/>
      <rgbColor rgb="FFFFCC00"/>
      <rgbColor rgb="FFFF9900"/>
      <rgbColor rgb="FFFF6600"/>
      <rgbColor rgb="FF666699"/>
      <rgbColor rgb="FF969696"/>
      <rgbColor rgb="FF1F497D"/>
      <rgbColor rgb="FF339966"/>
      <rgbColor rgb="FF003300"/>
      <rgbColor rgb="FF333300"/>
      <rgbColor rgb="FFCE181E"/>
      <rgbColor rgb="FF993366"/>
      <rgbColor rgb="FF21409A"/>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sharedStrings" Target="sharedStrings.xml"/>
</Relationships>
</file>

<file path=xl/drawings/_rels/drawing1.xml.rels><?xml version="1.0" encoding="UTF-8"?>
<Relationships xmlns="http://schemas.openxmlformats.org/package/2006/relationships"><Relationship Id="rId1" Type="http://schemas.openxmlformats.org/officeDocument/2006/relationships/image" Target="../media/image2.jpeg"/>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absolute">
    <xdr:from>
      <xdr:col>1</xdr:col>
      <xdr:colOff>163440</xdr:colOff>
      <xdr:row>28</xdr:row>
      <xdr:rowOff>77040</xdr:rowOff>
    </xdr:from>
    <xdr:to>
      <xdr:col>5</xdr:col>
      <xdr:colOff>588600</xdr:colOff>
      <xdr:row>62</xdr:row>
      <xdr:rowOff>112320</xdr:rowOff>
    </xdr:to>
    <xdr:pic>
      <xdr:nvPicPr>
        <xdr:cNvPr id="0" name="Image 1" descr=""/>
        <xdr:cNvPicPr/>
      </xdr:nvPicPr>
      <xdr:blipFill>
        <a:blip r:embed="rId1"/>
        <a:stretch/>
      </xdr:blipFill>
      <xdr:spPr>
        <a:xfrm>
          <a:off x="978480" y="5252040"/>
          <a:ext cx="4253040" cy="5888160"/>
        </a:xfrm>
        <a:prstGeom prst="rect">
          <a:avLst/>
        </a:prstGeom>
        <a:ln w="0">
          <a:noFill/>
        </a:ln>
      </xdr:spPr>
    </xdr:pic>
    <xdr:clientData/>
  </xdr:twoCellAnchor>
</xdr:wsDr>
</file>

<file path=xl/worksheets/_rels/sheet1.xml.rels><?xml version="1.0" encoding="UTF-8"?>
<Relationships xmlns="http://schemas.openxmlformats.org/package/2006/relationships"><Relationship Id="rId1" Type="http://schemas.openxmlformats.org/officeDocument/2006/relationships/hyperlink" Target="mailto:admin@powderprocess.net" TargetMode="External"/><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K97"/>
  <sheetViews>
    <sheetView showFormulas="false" showGridLines="true" showRowColHeaders="true" showZeros="true" rightToLeft="false" tabSelected="true" showOutlineSymbols="true" defaultGridColor="true" view="normal" topLeftCell="A1" colorId="64" zoomScale="65" zoomScaleNormal="65" zoomScalePageLayoutView="100" workbookViewId="0">
      <selection pane="topLeft" activeCell="A97" activeCellId="0" sqref="97:97"/>
    </sheetView>
  </sheetViews>
  <sheetFormatPr defaultColWidth="11.5703125" defaultRowHeight="12.8" zeroHeight="false" outlineLevelRow="0" outlineLevelCol="0"/>
  <cols>
    <col collapsed="false" customWidth="true" hidden="false" outlineLevel="0" max="2" min="2" style="0" width="19.58"/>
    <col collapsed="false" customWidth="true" hidden="false" outlineLevel="0" max="8" min="8" style="0" width="16.11"/>
    <col collapsed="false" customWidth="true" hidden="false" outlineLevel="0" max="9" min="9" style="0" width="16.94"/>
  </cols>
  <sheetData>
    <row r="1" s="2" customFormat="true" ht="12.8" hidden="false" customHeight="false" outlineLevel="0" collapsed="false">
      <c r="A1" s="1" t="s">
        <v>0</v>
      </c>
    </row>
    <row r="3" customFormat="false" ht="13.8" hidden="false" customHeight="false" outlineLevel="0" collapsed="false">
      <c r="A3" s="3" t="s">
        <v>1</v>
      </c>
      <c r="C3" s="4" t="s">
        <v>2</v>
      </c>
      <c r="D3" s="5" t="s">
        <v>3</v>
      </c>
    </row>
    <row r="5" customFormat="false" ht="12.8" hidden="false" customHeight="false" outlineLevel="0" collapsed="false">
      <c r="B5" s="6" t="s">
        <v>4</v>
      </c>
      <c r="C5" s="6"/>
      <c r="D5" s="6"/>
      <c r="E5" s="6"/>
      <c r="G5" s="6" t="s">
        <v>5</v>
      </c>
      <c r="H5" s="6"/>
    </row>
    <row r="6" customFormat="false" ht="12.8" hidden="false" customHeight="false" outlineLevel="0" collapsed="false">
      <c r="B6" s="7" t="s">
        <v>6</v>
      </c>
      <c r="C6" s="8" t="s">
        <v>7</v>
      </c>
      <c r="D6" s="9" t="n">
        <v>22500</v>
      </c>
      <c r="E6" s="8" t="s">
        <v>8</v>
      </c>
      <c r="G6" s="10" t="s">
        <v>9</v>
      </c>
      <c r="H6" s="10"/>
    </row>
    <row r="7" customFormat="false" ht="12.8" hidden="false" customHeight="false" outlineLevel="0" collapsed="false">
      <c r="B7" s="7" t="s">
        <v>10</v>
      </c>
      <c r="C7" s="8"/>
      <c r="D7" s="9" t="n">
        <v>23</v>
      </c>
      <c r="E7" s="8" t="s">
        <v>11</v>
      </c>
      <c r="G7" s="11" t="n">
        <v>1</v>
      </c>
      <c r="H7" s="7" t="s">
        <v>12</v>
      </c>
    </row>
    <row r="8" customFormat="false" ht="12.8" hidden="false" customHeight="false" outlineLevel="0" collapsed="false">
      <c r="B8" s="7" t="s">
        <v>13</v>
      </c>
      <c r="C8" s="12" t="s">
        <v>14</v>
      </c>
      <c r="D8" s="13" t="n">
        <v>2.2E-005</v>
      </c>
      <c r="E8" s="8" t="s">
        <v>15</v>
      </c>
      <c r="G8" s="14" t="s">
        <v>16</v>
      </c>
      <c r="H8" s="7"/>
    </row>
    <row r="9" customFormat="false" ht="12.8" hidden="false" customHeight="false" outlineLevel="0" collapsed="false">
      <c r="B9" s="7" t="s">
        <v>17</v>
      </c>
      <c r="C9" s="8"/>
      <c r="D9" s="9" t="n">
        <v>0.8825</v>
      </c>
      <c r="E9" s="8" t="s">
        <v>18</v>
      </c>
      <c r="G9" s="10" t="s">
        <v>19</v>
      </c>
      <c r="H9" s="10"/>
    </row>
    <row r="10" customFormat="false" ht="12.8" hidden="false" customHeight="false" outlineLevel="0" collapsed="false">
      <c r="B10" s="7" t="s">
        <v>20</v>
      </c>
      <c r="C10" s="8"/>
      <c r="D10" s="9" t="n">
        <v>1500</v>
      </c>
      <c r="E10" s="8" t="s">
        <v>18</v>
      </c>
      <c r="G10" s="15" t="n">
        <f aca="false">I80</f>
        <v>3.14254938983884</v>
      </c>
      <c r="H10" s="7" t="s">
        <v>21</v>
      </c>
    </row>
    <row r="11" customFormat="false" ht="12.8" hidden="false" customHeight="false" outlineLevel="0" collapsed="false">
      <c r="G11" s="10" t="s">
        <v>22</v>
      </c>
      <c r="H11" s="10"/>
    </row>
    <row r="12" customFormat="false" ht="12.8" hidden="false" customHeight="false" outlineLevel="0" collapsed="false">
      <c r="B12" s="16"/>
      <c r="C12" s="16"/>
      <c r="G12" s="15" t="n">
        <f aca="false">I88</f>
        <v>7979.29662741145</v>
      </c>
      <c r="H12" s="7" t="s">
        <v>23</v>
      </c>
    </row>
    <row r="14" customFormat="false" ht="12.8" hidden="false" customHeight="false" outlineLevel="0" collapsed="false">
      <c r="B14" s="6" t="s">
        <v>24</v>
      </c>
      <c r="C14" s="6"/>
      <c r="D14" s="6"/>
      <c r="E14" s="6"/>
      <c r="F14" s="6"/>
      <c r="G14" s="6"/>
    </row>
    <row r="15" customFormat="false" ht="12.8" hidden="false" customHeight="false" outlineLevel="0" collapsed="false">
      <c r="B15" s="17" t="s">
        <v>25</v>
      </c>
    </row>
    <row r="16" customFormat="false" ht="15" hidden="false" customHeight="false" outlineLevel="0" collapsed="false">
      <c r="B16" s="18"/>
      <c r="C16" s="19" t="s">
        <v>26</v>
      </c>
      <c r="D16" s="19"/>
      <c r="E16" s="19"/>
      <c r="F16" s="19"/>
      <c r="G16" s="19"/>
    </row>
    <row r="17" customFormat="false" ht="15" hidden="false" customHeight="false" outlineLevel="0" collapsed="false">
      <c r="B17" s="18"/>
      <c r="C17" s="19" t="s">
        <v>27</v>
      </c>
      <c r="D17" s="19"/>
      <c r="E17" s="19"/>
      <c r="F17" s="19" t="s">
        <v>28</v>
      </c>
      <c r="G17" s="19"/>
    </row>
    <row r="18" customFormat="false" ht="25.35" hidden="false" customHeight="false" outlineLevel="0" collapsed="false">
      <c r="B18" s="20" t="s">
        <v>29</v>
      </c>
      <c r="C18" s="21" t="s">
        <v>30</v>
      </c>
      <c r="D18" s="21" t="s">
        <v>31</v>
      </c>
      <c r="E18" s="22" t="s">
        <v>32</v>
      </c>
      <c r="F18" s="21" t="s">
        <v>33</v>
      </c>
      <c r="G18" s="21" t="s">
        <v>31</v>
      </c>
    </row>
    <row r="19" customFormat="false" ht="17.25" hidden="false" customHeight="false" outlineLevel="0" collapsed="false">
      <c r="B19" s="20" t="s">
        <v>34</v>
      </c>
      <c r="C19" s="23" t="n">
        <v>0.5</v>
      </c>
      <c r="D19" s="23" t="n">
        <v>0.5</v>
      </c>
      <c r="E19" s="23" t="n">
        <v>0.583</v>
      </c>
      <c r="F19" s="23" t="n">
        <v>0.5</v>
      </c>
      <c r="G19" s="23" t="n">
        <v>0.44</v>
      </c>
    </row>
    <row r="20" customFormat="false" ht="17.25" hidden="false" customHeight="false" outlineLevel="0" collapsed="false">
      <c r="B20" s="20" t="s">
        <v>35</v>
      </c>
      <c r="C20" s="23" t="n">
        <v>0.25</v>
      </c>
      <c r="D20" s="23" t="n">
        <v>0.25</v>
      </c>
      <c r="E20" s="23" t="n">
        <v>0.208</v>
      </c>
      <c r="F20" s="23" t="n">
        <v>0.2</v>
      </c>
      <c r="G20" s="23" t="n">
        <v>0.21</v>
      </c>
    </row>
    <row r="21" customFormat="false" ht="17.25" hidden="false" customHeight="false" outlineLevel="0" collapsed="false">
      <c r="B21" s="20" t="s">
        <v>36</v>
      </c>
      <c r="C21" s="23" t="n">
        <v>0.625</v>
      </c>
      <c r="D21" s="23" t="n">
        <v>0.6</v>
      </c>
      <c r="E21" s="23" t="n">
        <v>0.583</v>
      </c>
      <c r="F21" s="23" t="n">
        <v>0.5</v>
      </c>
      <c r="G21" s="23" t="n">
        <v>0.5</v>
      </c>
    </row>
    <row r="22" customFormat="false" ht="17.25" hidden="false" customHeight="false" outlineLevel="0" collapsed="false">
      <c r="B22" s="20" t="s">
        <v>37</v>
      </c>
      <c r="C22" s="23" t="n">
        <v>0.5</v>
      </c>
      <c r="D22" s="23" t="n">
        <v>0.5</v>
      </c>
      <c r="E22" s="23" t="n">
        <v>0.5</v>
      </c>
      <c r="F22" s="23" t="n">
        <v>0.5</v>
      </c>
      <c r="G22" s="23" t="n">
        <v>0.4</v>
      </c>
    </row>
    <row r="23" customFormat="false" ht="17.25" hidden="false" customHeight="false" outlineLevel="0" collapsed="false">
      <c r="B23" s="20" t="s">
        <v>38</v>
      </c>
      <c r="C23" s="23" t="n">
        <v>2</v>
      </c>
      <c r="D23" s="23" t="n">
        <v>1.75</v>
      </c>
      <c r="E23" s="23" t="n">
        <v>1.333</v>
      </c>
      <c r="F23" s="23" t="n">
        <v>1.5</v>
      </c>
      <c r="G23" s="23" t="n">
        <v>1.4</v>
      </c>
    </row>
    <row r="24" customFormat="false" ht="17.25" hidden="false" customHeight="false" outlineLevel="0" collapsed="false">
      <c r="B24" s="20" t="s">
        <v>39</v>
      </c>
      <c r="C24" s="23" t="n">
        <v>2</v>
      </c>
      <c r="D24" s="23" t="n">
        <v>2</v>
      </c>
      <c r="E24" s="23" t="n">
        <v>1.84</v>
      </c>
      <c r="F24" s="23" t="n">
        <v>2.5</v>
      </c>
      <c r="G24" s="23" t="n">
        <v>2.5</v>
      </c>
    </row>
    <row r="25" customFormat="false" ht="17.25" hidden="false" customHeight="false" outlineLevel="0" collapsed="false">
      <c r="B25" s="20" t="s">
        <v>40</v>
      </c>
      <c r="C25" s="23" t="n">
        <v>0.25</v>
      </c>
      <c r="D25" s="23" t="n">
        <v>0.4</v>
      </c>
      <c r="E25" s="23" t="n">
        <v>0.5</v>
      </c>
      <c r="F25" s="23" t="n">
        <v>0.375</v>
      </c>
      <c r="G25" s="23" t="n">
        <v>0.4</v>
      </c>
    </row>
    <row r="27" customFormat="false" ht="12.8" hidden="false" customHeight="false" outlineLevel="0" collapsed="false">
      <c r="B27" s="6" t="s">
        <v>41</v>
      </c>
      <c r="C27" s="6"/>
      <c r="D27" s="6"/>
      <c r="E27" s="6"/>
      <c r="F27" s="6"/>
      <c r="G27" s="6"/>
      <c r="H27" s="6"/>
      <c r="I27" s="6"/>
      <c r="J27" s="6"/>
      <c r="K27" s="6"/>
    </row>
    <row r="29" customFormat="false" ht="12.8" hidden="false" customHeight="false" outlineLevel="0" collapsed="false">
      <c r="H29" s="6" t="s">
        <v>42</v>
      </c>
      <c r="I29" s="6"/>
    </row>
    <row r="30" customFormat="false" ht="15" hidden="false" customHeight="false" outlineLevel="0" collapsed="false">
      <c r="H30" s="20" t="s">
        <v>29</v>
      </c>
      <c r="I30" s="17" t="s">
        <v>43</v>
      </c>
    </row>
    <row r="31" customFormat="false" ht="16.15" hidden="false" customHeight="false" outlineLevel="0" collapsed="false">
      <c r="H31" s="20" t="s">
        <v>34</v>
      </c>
      <c r="I31" s="24" t="n">
        <v>0.5</v>
      </c>
    </row>
    <row r="32" customFormat="false" ht="16.15" hidden="false" customHeight="false" outlineLevel="0" collapsed="false">
      <c r="H32" s="20" t="s">
        <v>35</v>
      </c>
      <c r="I32" s="24" t="n">
        <v>0.2</v>
      </c>
    </row>
    <row r="33" customFormat="false" ht="16.15" hidden="false" customHeight="false" outlineLevel="0" collapsed="false">
      <c r="H33" s="20" t="s">
        <v>36</v>
      </c>
      <c r="I33" s="24" t="n">
        <v>0.5</v>
      </c>
    </row>
    <row r="34" customFormat="false" ht="16.15" hidden="false" customHeight="false" outlineLevel="0" collapsed="false">
      <c r="H34" s="20" t="s">
        <v>37</v>
      </c>
      <c r="I34" s="24" t="n">
        <v>0.5</v>
      </c>
    </row>
    <row r="35" customFormat="false" ht="16.15" hidden="false" customHeight="false" outlineLevel="0" collapsed="false">
      <c r="H35" s="20" t="s">
        <v>38</v>
      </c>
      <c r="I35" s="24" t="n">
        <v>1.5</v>
      </c>
    </row>
    <row r="36" customFormat="false" ht="16.15" hidden="false" customHeight="false" outlineLevel="0" collapsed="false">
      <c r="H36" s="20" t="s">
        <v>39</v>
      </c>
      <c r="I36" s="24" t="n">
        <v>2.5</v>
      </c>
    </row>
    <row r="37" customFormat="false" ht="16.15" hidden="false" customHeight="false" outlineLevel="0" collapsed="false">
      <c r="H37" s="20" t="s">
        <v>40</v>
      </c>
      <c r="I37" s="24" t="n">
        <v>0.375</v>
      </c>
    </row>
    <row r="39" customFormat="false" ht="12.8" hidden="false" customHeight="false" outlineLevel="0" collapsed="false">
      <c r="H39" s="25" t="s">
        <v>44</v>
      </c>
      <c r="I39" s="25"/>
      <c r="J39" s="25"/>
    </row>
    <row r="40" customFormat="false" ht="12.8" hidden="false" customHeight="false" outlineLevel="0" collapsed="false">
      <c r="H40" s="0" t="s">
        <v>45</v>
      </c>
      <c r="I40" s="26" t="n">
        <f aca="false">G7</f>
        <v>1</v>
      </c>
      <c r="J40" s="0" t="s">
        <v>12</v>
      </c>
    </row>
    <row r="42" customFormat="false" ht="12.8" hidden="false" customHeight="false" outlineLevel="0" collapsed="false">
      <c r="H42" s="27" t="s">
        <v>46</v>
      </c>
      <c r="I42" s="27"/>
      <c r="J42" s="27"/>
    </row>
    <row r="44" customFormat="false" ht="12.8" hidden="false" customHeight="false" outlineLevel="0" collapsed="false">
      <c r="H44" s="0" t="s">
        <v>47</v>
      </c>
      <c r="I44" s="26" t="n">
        <f aca="false">$I$40*I31</f>
        <v>0.5</v>
      </c>
      <c r="J44" s="0" t="s">
        <v>12</v>
      </c>
    </row>
    <row r="45" customFormat="false" ht="12.8" hidden="false" customHeight="false" outlineLevel="0" collapsed="false">
      <c r="H45" s="0" t="s">
        <v>48</v>
      </c>
      <c r="I45" s="26" t="n">
        <f aca="false">$I$40*I32</f>
        <v>0.2</v>
      </c>
      <c r="J45" s="0" t="s">
        <v>12</v>
      </c>
    </row>
    <row r="46" customFormat="false" ht="12.8" hidden="false" customHeight="false" outlineLevel="0" collapsed="false">
      <c r="H46" s="0" t="s">
        <v>49</v>
      </c>
      <c r="I46" s="26" t="n">
        <f aca="false">$I$40*I33</f>
        <v>0.5</v>
      </c>
      <c r="J46" s="0" t="s">
        <v>12</v>
      </c>
    </row>
    <row r="47" customFormat="false" ht="12.8" hidden="false" customHeight="false" outlineLevel="0" collapsed="false">
      <c r="H47" s="0" t="s">
        <v>50</v>
      </c>
      <c r="I47" s="26" t="n">
        <f aca="false">$I$40*I34</f>
        <v>0.5</v>
      </c>
      <c r="J47" s="0" t="s">
        <v>12</v>
      </c>
    </row>
    <row r="48" customFormat="false" ht="12.8" hidden="false" customHeight="false" outlineLevel="0" collapsed="false">
      <c r="H48" s="0" t="s">
        <v>51</v>
      </c>
      <c r="I48" s="26" t="n">
        <f aca="false">$I$40*I35</f>
        <v>1.5</v>
      </c>
      <c r="J48" s="0" t="s">
        <v>12</v>
      </c>
    </row>
    <row r="49" customFormat="false" ht="12.8" hidden="false" customHeight="false" outlineLevel="0" collapsed="false">
      <c r="H49" s="0" t="s">
        <v>52</v>
      </c>
      <c r="I49" s="26" t="n">
        <f aca="false">$I$40*I36</f>
        <v>2.5</v>
      </c>
      <c r="J49" s="0" t="s">
        <v>12</v>
      </c>
    </row>
    <row r="50" customFormat="false" ht="12.8" hidden="false" customHeight="false" outlineLevel="0" collapsed="false">
      <c r="H50" s="0" t="s">
        <v>53</v>
      </c>
      <c r="I50" s="26" t="n">
        <f aca="false">$I$40*I37</f>
        <v>0.375</v>
      </c>
      <c r="J50" s="0" t="s">
        <v>12</v>
      </c>
    </row>
    <row r="52" customFormat="false" ht="12.8" hidden="false" customHeight="false" outlineLevel="0" collapsed="false">
      <c r="H52" s="27" t="s">
        <v>54</v>
      </c>
      <c r="I52" s="27"/>
      <c r="J52" s="27"/>
    </row>
    <row r="54" customFormat="false" ht="12.8" hidden="false" customHeight="false" outlineLevel="0" collapsed="false">
      <c r="H54" s="0" t="s">
        <v>55</v>
      </c>
      <c r="I54" s="26" t="n">
        <f aca="false">4*I32*I31/3.14/I34^2</f>
        <v>0.509554140127389</v>
      </c>
    </row>
    <row r="55" customFormat="false" ht="12.8" hidden="false" customHeight="false" outlineLevel="0" collapsed="false">
      <c r="H55" s="0" t="s">
        <v>56</v>
      </c>
      <c r="I55" s="26" t="n">
        <f aca="false">I34/(1-I32)</f>
        <v>0.625</v>
      </c>
    </row>
    <row r="56" customFormat="false" ht="12.8" hidden="false" customHeight="false" outlineLevel="0" collapsed="false">
      <c r="H56" s="0" t="s">
        <v>57</v>
      </c>
      <c r="I56" s="26" t="n">
        <f aca="false">I54*I55</f>
        <v>0.318471337579618</v>
      </c>
    </row>
    <row r="57" customFormat="false" ht="12.8" hidden="false" customHeight="false" outlineLevel="0" collapsed="false">
      <c r="H57" s="0" t="s">
        <v>58</v>
      </c>
      <c r="I57" s="26" t="n">
        <f aca="false">-1+4*I33/I34+(1+4*I35+2*I36*(1+I33))/I34^2</f>
        <v>61</v>
      </c>
    </row>
    <row r="59" customFormat="false" ht="12.8" hidden="false" customHeight="false" outlineLevel="0" collapsed="false">
      <c r="H59" s="27" t="s">
        <v>59</v>
      </c>
      <c r="I59" s="27"/>
      <c r="J59" s="27"/>
    </row>
    <row r="61" customFormat="false" ht="12.8" hidden="false" customHeight="false" outlineLevel="0" collapsed="false">
      <c r="H61" s="0" t="s">
        <v>60</v>
      </c>
      <c r="I61" s="26" t="n">
        <f aca="false">D6/3600/(I32*I31*I40*I40)</f>
        <v>62.5</v>
      </c>
      <c r="J61" s="0" t="s">
        <v>61</v>
      </c>
    </row>
    <row r="62" customFormat="false" ht="12.8" hidden="false" customHeight="false" outlineLevel="0" collapsed="false">
      <c r="H62" s="0" t="s">
        <v>62</v>
      </c>
      <c r="I62" s="26" t="n">
        <f aca="false">4*D6/3600/(I34^2*3.14*I40^2)</f>
        <v>31.8471337579618</v>
      </c>
    </row>
    <row r="64" customFormat="false" ht="12.8" hidden="false" customHeight="false" outlineLevel="0" collapsed="false">
      <c r="H64" s="27" t="s">
        <v>63</v>
      </c>
      <c r="I64" s="27"/>
      <c r="J64" s="27"/>
    </row>
    <row r="66" customFormat="false" ht="12.8" hidden="false" customHeight="false" outlineLevel="0" collapsed="false">
      <c r="H66" s="0" t="s">
        <v>64</v>
      </c>
      <c r="I66" s="26" t="n">
        <f aca="false">1-(0.68-0.151*I34^2/I32/I31)*I32^(1/3)</f>
        <v>0.823096926838121</v>
      </c>
    </row>
    <row r="67" customFormat="false" ht="12.8" hidden="false" customHeight="false" outlineLevel="0" collapsed="false">
      <c r="H67" s="0" t="s">
        <v>65</v>
      </c>
      <c r="I67" s="26" t="n">
        <f aca="false">(0.889-0.408*I32)^(-1)</f>
        <v>1.2385434728759</v>
      </c>
    </row>
    <row r="68" customFormat="false" ht="12.8" hidden="false" customHeight="false" outlineLevel="0" collapsed="false">
      <c r="H68" s="0" t="s">
        <v>66</v>
      </c>
      <c r="I68" s="26" t="n">
        <f aca="false">I40*I67*I61*D9/D8</f>
        <v>3105155.1557187</v>
      </c>
    </row>
    <row r="69" customFormat="false" ht="12.8" hidden="false" customHeight="false" outlineLevel="0" collapsed="false">
      <c r="H69" s="0" t="s">
        <v>67</v>
      </c>
      <c r="I69" s="26" t="n">
        <f aca="false">0.0025+144/I68</f>
        <v>0.00254637449427762</v>
      </c>
    </row>
    <row r="71" customFormat="false" ht="12.8" hidden="false" customHeight="false" outlineLevel="0" collapsed="false">
      <c r="H71" s="25" t="s">
        <v>68</v>
      </c>
      <c r="I71" s="25"/>
      <c r="J71" s="25"/>
    </row>
    <row r="73" customFormat="false" ht="12.8" hidden="false" customHeight="false" outlineLevel="0" collapsed="false">
      <c r="H73" s="0" t="s">
        <v>69</v>
      </c>
      <c r="I73" s="26" t="n">
        <f aca="false">D6/3600/(3.14*I40^2*I34*(I35+I36-I33))</f>
        <v>1.13739763421292</v>
      </c>
      <c r="J73" s="0" t="s">
        <v>61</v>
      </c>
    </row>
    <row r="74" customFormat="false" ht="12.8" hidden="false" customHeight="false" outlineLevel="0" collapsed="false">
      <c r="H74" s="0" t="s">
        <v>70</v>
      </c>
      <c r="I74" s="26" t="n">
        <f aca="false">(I66*I56+I69*I57*I55^0.5)^(-1)</f>
        <v>2.59786810360274</v>
      </c>
      <c r="J74" s="0" t="s">
        <v>61</v>
      </c>
    </row>
    <row r="75" customFormat="false" ht="12.8" hidden="false" customHeight="false" outlineLevel="0" collapsed="false">
      <c r="H75" s="0" t="s">
        <v>71</v>
      </c>
      <c r="I75" s="26" t="n">
        <f aca="false">I74*I62</f>
        <v>82.7346529809789</v>
      </c>
      <c r="J75" s="0" t="s">
        <v>61</v>
      </c>
    </row>
    <row r="77" customFormat="false" ht="12.8" hidden="false" customHeight="false" outlineLevel="0" collapsed="false">
      <c r="H77" s="25" t="s">
        <v>72</v>
      </c>
      <c r="I77" s="25"/>
      <c r="J77" s="25"/>
    </row>
    <row r="78" customFormat="false" ht="12.8" hidden="false" customHeight="false" outlineLevel="0" collapsed="false">
      <c r="H78" s="0" t="s">
        <v>73</v>
      </c>
      <c r="I78" s="26" t="n">
        <f aca="false">2.846*((I73*D8*I34*I40)/((D10-D9)*I75^2))^0.5</f>
        <v>3.14254938983884E-006</v>
      </c>
      <c r="J78" s="0" t="s">
        <v>12</v>
      </c>
    </row>
    <row r="79" customFormat="false" ht="12.8" hidden="false" customHeight="false" outlineLevel="0" collapsed="false">
      <c r="I79" s="26" t="n">
        <f aca="false">I78*1000</f>
        <v>0.00314254938983884</v>
      </c>
      <c r="J79" s="0" t="s">
        <v>74</v>
      </c>
    </row>
    <row r="80" customFormat="false" ht="12.8" hidden="false" customHeight="false" outlineLevel="0" collapsed="false">
      <c r="I80" s="26" t="n">
        <f aca="false">I79*1000</f>
        <v>3.14254938983884</v>
      </c>
      <c r="J80" s="0" t="s">
        <v>21</v>
      </c>
    </row>
    <row r="82" customFormat="false" ht="12.8" hidden="false" customHeight="false" outlineLevel="0" collapsed="false">
      <c r="H82" s="25" t="s">
        <v>22</v>
      </c>
      <c r="I82" s="25"/>
      <c r="J82" s="25"/>
    </row>
    <row r="83" customFormat="false" ht="12.8" hidden="false" customHeight="false" outlineLevel="0" collapsed="false">
      <c r="H83" s="0" t="s">
        <v>75</v>
      </c>
      <c r="I83" s="26" t="n">
        <f aca="false">(1-I34^2+4*(I34*I33+I35)+2*I36*(1+I33))/(I34)^1.5</f>
        <v>43.1335136523794</v>
      </c>
    </row>
    <row r="84" customFormat="false" ht="12.8" hidden="false" customHeight="false" outlineLevel="0" collapsed="false">
      <c r="H84" s="0" t="s">
        <v>76</v>
      </c>
      <c r="I84" s="26" t="n">
        <f aca="false">I40/2</f>
        <v>0.5</v>
      </c>
    </row>
    <row r="85" customFormat="false" ht="12.8" hidden="false" customHeight="false" outlineLevel="0" collapsed="false">
      <c r="H85" s="0" t="s">
        <v>56</v>
      </c>
      <c r="I85" s="26" t="n">
        <f aca="false">I47/2</f>
        <v>0.25</v>
      </c>
    </row>
    <row r="86" customFormat="false" ht="12.8" hidden="false" customHeight="false" outlineLevel="0" collapsed="false">
      <c r="H86" s="0" t="s">
        <v>77</v>
      </c>
      <c r="I86" s="26" t="n">
        <f aca="false">I85/I84*((1-I69*I83*I74)^(-2)-1)*I74^2</f>
        <v>3.23245239527619</v>
      </c>
    </row>
    <row r="87" customFormat="false" ht="12.8" hidden="false" customHeight="false" outlineLevel="0" collapsed="false">
      <c r="H87" s="0" t="s">
        <v>78</v>
      </c>
      <c r="I87" s="26" t="n">
        <f aca="false">0.75*(2+3*I74^(4/3)+I74^2)</f>
        <v>14.5970485741574</v>
      </c>
    </row>
    <row r="88" customFormat="false" ht="12.8" hidden="false" customHeight="false" outlineLevel="0" collapsed="false">
      <c r="H88" s="0" t="s">
        <v>79</v>
      </c>
      <c r="I88" s="26" t="n">
        <f aca="false">(I86+I87)*D9*I62^(2)/2</f>
        <v>7979.29662741145</v>
      </c>
      <c r="J88" s="0" t="s">
        <v>23</v>
      </c>
    </row>
    <row r="91" customFormat="false" ht="12.8" hidden="false" customHeight="false" outlineLevel="0" collapsed="false">
      <c r="B91" s="28" t="s">
        <v>80</v>
      </c>
    </row>
    <row r="93" customFormat="false" ht="12.8" hidden="false" customHeight="false" outlineLevel="0" collapsed="false">
      <c r="B93" s="29" t="s">
        <v>81</v>
      </c>
    </row>
    <row r="95" customFormat="false" ht="16.5" hidden="false" customHeight="true" outlineLevel="0" collapsed="false">
      <c r="B95" s="30" t="s">
        <v>82</v>
      </c>
      <c r="C95" s="30"/>
      <c r="D95" s="30"/>
      <c r="E95" s="30"/>
      <c r="F95" s="30"/>
      <c r="G95" s="30"/>
      <c r="H95" s="30"/>
      <c r="I95" s="30"/>
      <c r="J95" s="30"/>
    </row>
    <row r="97" s="2" customFormat="true" ht="12.8" hidden="false" customHeight="false" outlineLevel="0" collapsed="false">
      <c r="A97" s="1" t="s">
        <v>0</v>
      </c>
    </row>
  </sheetData>
  <sheetProtection sheet="true" password="c80a" objects="true" scenarios="true"/>
  <mergeCells count="21">
    <mergeCell ref="B5:E5"/>
    <mergeCell ref="G5:H5"/>
    <mergeCell ref="G6:H6"/>
    <mergeCell ref="G9:H9"/>
    <mergeCell ref="G11:H11"/>
    <mergeCell ref="B12:C12"/>
    <mergeCell ref="B14:G14"/>
    <mergeCell ref="C16:G16"/>
    <mergeCell ref="C17:E17"/>
    <mergeCell ref="F17:G17"/>
    <mergeCell ref="B27:K27"/>
    <mergeCell ref="H29:I29"/>
    <mergeCell ref="H39:J39"/>
    <mergeCell ref="H42:J42"/>
    <mergeCell ref="H52:J52"/>
    <mergeCell ref="H59:J59"/>
    <mergeCell ref="H64:J64"/>
    <mergeCell ref="H71:J71"/>
    <mergeCell ref="H77:J77"/>
    <mergeCell ref="H82:J82"/>
    <mergeCell ref="B95:J95"/>
  </mergeCells>
  <hyperlinks>
    <hyperlink ref="B91" r:id="rId1" display="If you spot a mistake or wish to suggest an improvement, please contact admin@powderprocess.net"/>
  </hyperlinks>
  <printOptions headings="false" gridLines="false" gridLinesSet="true" horizontalCentered="false" verticalCentered="false"/>
  <pageMargins left="0.7875" right="0.7875" top="1.05277777777778" bottom="1.05277777777778" header="0.7875" footer="0.7875"/>
  <pageSetup paperSize="1" scale="100" fitToWidth="1" fitToHeight="1" pageOrder="downThenOver" orientation="portrait" blackAndWhite="false" draft="false" cellComments="none" firstPageNumber="1" useFirstPageNumber="true" horizontalDpi="300" verticalDpi="300" copies="1"/>
  <headerFooter differentFirst="false" differentOddEven="false">
    <oddHeader>&amp;C&amp;"Times New Roman,Regular"&amp;12&amp;A</oddHeader>
    <oddFooter>&amp;C&amp;"Times New Roman,Regular"&amp;12Page &amp;P</oddFooter>
  </headerFooter>
  <drawing r:id="rId2"/>
</worksheet>
</file>

<file path=docProps/app.xml><?xml version="1.0" encoding="utf-8"?>
<Properties xmlns="http://schemas.openxmlformats.org/officeDocument/2006/extended-properties" xmlns:vt="http://schemas.openxmlformats.org/officeDocument/2006/docPropsVTypes">
  <Template/>
  <TotalTime>92</TotalTime>
  <Application>LibreOffice/7.1.6.2$Windows_X86_64 LibreOffice_project/0e133318fcee89abacd6a7d077e292f1145735c3</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2018-10-14T11:42:18Z</dcterms:created>
  <dc:creator/>
  <dc:description/>
  <dc:language>en-US</dc:language>
  <cp:lastModifiedBy/>
  <dcterms:modified xsi:type="dcterms:W3CDTF">2021-12-14T20:43:50Z</dcterms:modified>
  <cp:revision>23</cp:revision>
  <dc:subject/>
  <dc:title/>
</cp:coreProperties>
</file>